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nitedchurch-my.sharepoint.com/personal/ahanley_united-church_ca/Documents/Pastoral Relations/PR Resource production/"/>
    </mc:Choice>
  </mc:AlternateContent>
  <bookViews>
    <workbookView xWindow="0" yWindow="0" windowWidth="21600" windowHeight="9600" activeTab="1"/>
  </bookViews>
  <sheets>
    <sheet name="Chart1" sheetId="2"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K29" i="1" l="1"/>
  <c r="D58" i="1"/>
  <c r="D57" i="1"/>
  <c r="C63" i="1"/>
  <c r="D56" i="1"/>
  <c r="H45" i="1"/>
  <c r="I45" i="1" s="1"/>
  <c r="H44" i="1"/>
  <c r="J44" i="1" s="1"/>
  <c r="K43" i="1"/>
  <c r="H43" i="1"/>
  <c r="J43" i="1" s="1"/>
  <c r="H42" i="1"/>
  <c r="J42" i="1" s="1"/>
  <c r="K41" i="1"/>
  <c r="H40" i="1"/>
  <c r="E14" i="1"/>
  <c r="E17" i="1" s="1"/>
  <c r="E20" i="1" s="1"/>
  <c r="B20" i="1"/>
  <c r="E18" i="1" s="1"/>
  <c r="H48" i="1" l="1"/>
  <c r="D60" i="1"/>
  <c r="C65" i="1" s="1"/>
  <c r="K44" i="1"/>
  <c r="K42" i="1"/>
  <c r="K47" i="1" s="1"/>
  <c r="I43" i="1"/>
  <c r="I44" i="1"/>
  <c r="J45" i="1"/>
  <c r="K45" i="1"/>
  <c r="I41" i="1"/>
  <c r="J41" i="1"/>
  <c r="J47" i="1" l="1"/>
  <c r="I47" i="1"/>
  <c r="H49" i="1"/>
  <c r="C64" i="1" s="1"/>
  <c r="C67" i="1" s="1"/>
</calcChain>
</file>

<file path=xl/sharedStrings.xml><?xml version="1.0" encoding="utf-8"?>
<sst xmlns="http://schemas.openxmlformats.org/spreadsheetml/2006/main" count="93" uniqueCount="82">
  <si>
    <t>Possible Expenses</t>
  </si>
  <si>
    <t>Amount</t>
  </si>
  <si>
    <t>Income</t>
  </si>
  <si>
    <t>Mortgage/Rent</t>
  </si>
  <si>
    <t>Property Taxes</t>
  </si>
  <si>
    <t>Utilities</t>
  </si>
  <si>
    <t>Insurace (auto, home)</t>
  </si>
  <si>
    <t>Education loan payment</t>
  </si>
  <si>
    <t>Child care expense</t>
  </si>
  <si>
    <t>Food</t>
  </si>
  <si>
    <t>Clothing</t>
  </si>
  <si>
    <t>Home Improvements</t>
  </si>
  <si>
    <t>Vacations</t>
  </si>
  <si>
    <t>Entertainment and Gifts</t>
  </si>
  <si>
    <t>Savings</t>
  </si>
  <si>
    <t>Other</t>
  </si>
  <si>
    <t>Transportation (fuel, repair)</t>
  </si>
  <si>
    <t>Total Expenses</t>
  </si>
  <si>
    <t>Pension</t>
  </si>
  <si>
    <t>Other income</t>
  </si>
  <si>
    <t>Total Income</t>
  </si>
  <si>
    <t>SUMMARY</t>
  </si>
  <si>
    <t>less Total Expenses</t>
  </si>
  <si>
    <t xml:space="preserve">Surplus or deficit </t>
  </si>
  <si>
    <t>Note: reimbursable work related expenses (i.e., continuing education, mileage, personal telephone) should not be included as possible expenses.</t>
  </si>
  <si>
    <t>Provincial tax rebate</t>
  </si>
  <si>
    <t>Medical expenses</t>
  </si>
  <si>
    <t>Step 1: Determine your budget</t>
  </si>
  <si>
    <t>Step 2: Calculate your United Church Deductions</t>
  </si>
  <si>
    <t>To calculate cost of benefits….</t>
  </si>
  <si>
    <r>
      <rPr>
        <u/>
        <sz val="11"/>
        <rFont val="Arial"/>
        <family val="2"/>
      </rPr>
      <t>ENTER</t>
    </r>
    <r>
      <rPr>
        <sz val="11"/>
        <rFont val="Arial"/>
        <family val="2"/>
      </rPr>
      <t xml:space="preserve"> payroll frequency (12 for monthly, 24 for semi-monthly, 26 for biweekly)</t>
    </r>
  </si>
  <si>
    <t xml:space="preserve"> </t>
  </si>
  <si>
    <r>
      <rPr>
        <u/>
        <sz val="11"/>
        <rFont val="Arial"/>
        <family val="2"/>
      </rPr>
      <t>ENTER</t>
    </r>
    <r>
      <rPr>
        <sz val="11"/>
        <rFont val="Arial"/>
        <family val="2"/>
      </rPr>
      <t xml:space="preserve"> Annual Life Insurance - member</t>
    </r>
  </si>
  <si>
    <r>
      <rPr>
        <u/>
        <sz val="11"/>
        <rFont val="Arial"/>
        <family val="2"/>
      </rPr>
      <t>ENTER</t>
    </r>
    <r>
      <rPr>
        <sz val="11"/>
        <rFont val="Arial"/>
        <family val="2"/>
      </rPr>
      <t xml:space="preserve"> Annual Life Insurance - spouse</t>
    </r>
  </si>
  <si>
    <r>
      <rPr>
        <u/>
        <sz val="11"/>
        <rFont val="Arial"/>
        <family val="2"/>
      </rPr>
      <t>ENTER</t>
    </r>
    <r>
      <rPr>
        <sz val="11"/>
        <rFont val="Arial"/>
        <family val="2"/>
      </rPr>
      <t xml:space="preserve"> Annual Disability Death &amp; Dismemberment</t>
    </r>
  </si>
  <si>
    <t xml:space="preserve">To confirm annual amounts for optional coverage, the member may call the Benefits Centre (1-855-647-8222). </t>
  </si>
  <si>
    <t xml:space="preserve"> per pay amount + tax if applicable</t>
  </si>
  <si>
    <t>Manitoba</t>
  </si>
  <si>
    <t>Ontario</t>
  </si>
  <si>
    <t>Quebec</t>
  </si>
  <si>
    <t>CORE (mandatory) UC Pension Contribution</t>
  </si>
  <si>
    <t>no tax</t>
  </si>
  <si>
    <t xml:space="preserve">CORE (mandatory) Long Term Disability (to age 64.5) </t>
  </si>
  <si>
    <t>Optional Health &amp; Dental</t>
  </si>
  <si>
    <t>Optional Life Insurance - member</t>
  </si>
  <si>
    <t>Optional Life Insurance - spouse</t>
  </si>
  <si>
    <t>Optional Accidental Death &amp; Dismemberment</t>
  </si>
  <si>
    <r>
      <rPr>
        <u/>
        <sz val="11"/>
        <rFont val="Arial"/>
        <family val="2"/>
      </rPr>
      <t>ENTER</t>
    </r>
    <r>
      <rPr>
        <sz val="11"/>
        <rFont val="Arial"/>
        <family val="2"/>
      </rPr>
      <t xml:space="preserve"> "1.4"   If ministry personnel lives in manse, OR
</t>
    </r>
    <r>
      <rPr>
        <u/>
        <sz val="11"/>
        <rFont val="Arial"/>
        <family val="2"/>
      </rPr>
      <t>ENTER</t>
    </r>
    <r>
      <rPr>
        <sz val="11"/>
        <rFont val="Arial"/>
        <family val="2"/>
      </rPr>
      <t xml:space="preserve"> "1"      If ministery personnel paid according to comprehensive compensation model </t>
    </r>
  </si>
  <si>
    <t>Deductions</t>
  </si>
  <si>
    <t>Step 2: Calculate your Government Deductions</t>
  </si>
  <si>
    <t>Total annual deductions</t>
  </si>
  <si>
    <t>search “CRA Payroll Deductions Online Calculator” at www.cra-arc.gc.ca</t>
  </si>
  <si>
    <t>If in Quebec search "WinRAS—Calculation of Source Deductions and Employer Contributions” at www.revenuquebec.ca</t>
  </si>
  <si>
    <t>Enter the results from either of the online calculators below:</t>
  </si>
  <si>
    <t>CPP/QPP</t>
  </si>
  <si>
    <t>EI</t>
  </si>
  <si>
    <t>OR</t>
  </si>
  <si>
    <t>Per pay period</t>
  </si>
  <si>
    <t>Total annual tax on deductions</t>
  </si>
  <si>
    <t>If in MB, ON and QC, add tax amount to total annual deductions</t>
  </si>
  <si>
    <t>Your net employment income</t>
  </si>
  <si>
    <t>Spouse's net employment income</t>
  </si>
  <si>
    <t>Total annual deduction costs</t>
  </si>
  <si>
    <t>Total annual government deductions</t>
  </si>
  <si>
    <t>Gross Salary</t>
  </si>
  <si>
    <t>Less UCC deductions</t>
  </si>
  <si>
    <t>Less government deductions</t>
  </si>
  <si>
    <t>Net income</t>
  </si>
  <si>
    <t>If you have optional coverage….</t>
  </si>
  <si>
    <t>Gross salary per pay period</t>
  </si>
  <si>
    <t>Using these tools, enter your gross salary per pay period (from above) to calculate your estimated payroll deductions</t>
  </si>
  <si>
    <t>Annual amounts</t>
  </si>
  <si>
    <t>Total Income Tax</t>
  </si>
  <si>
    <t>Is the resulting net income what you require? If it's close to your budgeted amount then your estimated gross salary should cover your income needs. If it's lower than expected, then you might aim to negotiate above this amount.</t>
  </si>
  <si>
    <r>
      <rPr>
        <u/>
        <sz val="11"/>
        <rFont val="Arial"/>
        <family val="2"/>
      </rPr>
      <t>ENTER</t>
    </r>
    <r>
      <rPr>
        <sz val="11"/>
        <rFont val="Arial"/>
        <family val="2"/>
      </rPr>
      <t xml:space="preserve"> Estimated Annual Gross Salary (multiply your desired net employment income by 1.50)</t>
    </r>
  </si>
  <si>
    <t>Step 3: Analyze your desired Salary</t>
  </si>
  <si>
    <t>Net investment income</t>
  </si>
  <si>
    <t>Negotiating Tools for Ministry Personnel (2019)</t>
  </si>
  <si>
    <r>
      <rPr>
        <u/>
        <sz val="11"/>
        <rFont val="Arial"/>
        <family val="2"/>
      </rPr>
      <t>ENTER</t>
    </r>
    <r>
      <rPr>
        <sz val="11"/>
        <rFont val="Arial"/>
        <family val="2"/>
      </rPr>
      <t xml:space="preserve"> Annual Health &amp; Dental (Single = $499.44, Family = $1,422.60)</t>
    </r>
  </si>
  <si>
    <t>For more information on calculating units of member and spousal life insurance and accidental death and dismemberment, see https://www.united-church.ca/sites/default/files/resources/2019_premiums_and_taxable_benefits_calculator.xlsx</t>
  </si>
  <si>
    <t>or CPP maximum of $2748.90</t>
  </si>
  <si>
    <t>or maximum of $860.22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</si>
</sst>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x14ac:knownFonts="1">
    <font>
      <sz val="11"/>
      <color theme="1"/>
      <name val="Calibri"/>
      <family val="2"/>
      <scheme val="minor"/>
    </font>
    <font>
      <b/>
      <sz val="11"/>
      <color theme="1"/>
      <name val="Calibri"/>
      <family val="2"/>
      <scheme val="minor"/>
    </font>
    <font>
      <b/>
      <sz val="14"/>
      <name val="Arial"/>
      <family val="2"/>
    </font>
    <font>
      <b/>
      <sz val="12"/>
      <name val="Arial"/>
      <family val="2"/>
    </font>
    <font>
      <sz val="11"/>
      <name val="Arial"/>
      <family val="2"/>
    </font>
    <font>
      <u/>
      <sz val="11"/>
      <name val="Arial"/>
      <family val="2"/>
    </font>
    <font>
      <b/>
      <sz val="11"/>
      <name val="Arial"/>
      <family val="2"/>
    </font>
    <font>
      <sz val="10"/>
      <name val="Arial"/>
      <family val="2"/>
    </font>
    <font>
      <sz val="11"/>
      <color theme="1"/>
      <name val="Arial"/>
      <family val="2"/>
    </font>
    <font>
      <b/>
      <sz val="13"/>
      <color theme="1"/>
      <name val="Arial"/>
      <family val="2"/>
    </font>
    <font>
      <i/>
      <sz val="11"/>
      <color theme="1"/>
      <name val="Calibri"/>
      <family val="2"/>
      <scheme val="minor"/>
    </font>
    <font>
      <b/>
      <sz val="11"/>
      <color theme="1"/>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43">
    <xf numFmtId="0" fontId="0" fillId="0" borderId="0" xfId="0"/>
    <xf numFmtId="0" fontId="2" fillId="0" borderId="0" xfId="0" applyFont="1" applyAlignment="1"/>
    <xf numFmtId="0" fontId="0" fillId="0" borderId="0" xfId="0" applyAlignment="1">
      <alignment vertical="center"/>
    </xf>
    <xf numFmtId="0" fontId="0" fillId="0" borderId="0" xfId="0" applyAlignment="1">
      <alignment wrapText="1"/>
    </xf>
    <xf numFmtId="0" fontId="0" fillId="0" borderId="0" xfId="0" applyAlignment="1"/>
    <xf numFmtId="0" fontId="1" fillId="0" borderId="0" xfId="0" applyFont="1"/>
    <xf numFmtId="0" fontId="1" fillId="0" borderId="0" xfId="0" applyFont="1" applyAlignment="1">
      <alignment vertical="center"/>
    </xf>
    <xf numFmtId="0" fontId="3" fillId="0" borderId="0" xfId="0" applyFont="1" applyAlignment="1"/>
    <xf numFmtId="0" fontId="0" fillId="0" borderId="0" xfId="0" applyAlignment="1">
      <alignment horizontal="center"/>
    </xf>
    <xf numFmtId="0" fontId="4" fillId="0" borderId="0" xfId="0" applyFont="1"/>
    <xf numFmtId="3" fontId="0" fillId="2" borderId="1" xfId="0" applyNumberFormat="1" applyFill="1" applyBorder="1"/>
    <xf numFmtId="0" fontId="0" fillId="0" borderId="0" xfId="0" applyAlignment="1">
      <alignment horizontal="center" vertical="center"/>
    </xf>
    <xf numFmtId="0" fontId="0" fillId="2" borderId="1" xfId="0" applyFill="1" applyBorder="1"/>
    <xf numFmtId="0" fontId="4" fillId="0" borderId="0" xfId="0" applyFont="1" applyAlignment="1">
      <alignment horizontal="center"/>
    </xf>
    <xf numFmtId="0" fontId="3" fillId="0" borderId="0" xfId="0" applyFont="1" applyBorder="1" applyAlignment="1"/>
    <xf numFmtId="0" fontId="7" fillId="0" borderId="0" xfId="0" applyFont="1" applyAlignment="1">
      <alignment wrapText="1"/>
    </xf>
    <xf numFmtId="0" fontId="4" fillId="0" borderId="0" xfId="0" applyFont="1" applyBorder="1" applyAlignment="1">
      <alignment horizontal="center" wrapText="1"/>
    </xf>
    <xf numFmtId="0" fontId="4" fillId="0" borderId="0" xfId="0" applyFont="1" applyBorder="1" applyAlignment="1"/>
    <xf numFmtId="2" fontId="6" fillId="0" borderId="6" xfId="0" applyNumberFormat="1" applyFont="1" applyBorder="1"/>
    <xf numFmtId="2" fontId="4" fillId="0" borderId="7" xfId="0" applyNumberFormat="1" applyFont="1" applyBorder="1" applyAlignment="1">
      <alignment horizontal="center"/>
    </xf>
    <xf numFmtId="2" fontId="4" fillId="0" borderId="1" xfId="0" applyNumberFormat="1" applyFont="1" applyBorder="1" applyAlignment="1">
      <alignment horizontal="center"/>
    </xf>
    <xf numFmtId="0" fontId="4" fillId="3" borderId="0" xfId="0" applyFont="1" applyFill="1" applyBorder="1" applyAlignment="1"/>
    <xf numFmtId="2" fontId="4" fillId="3" borderId="7" xfId="0" applyNumberFormat="1" applyFont="1" applyFill="1" applyBorder="1" applyAlignment="1">
      <alignment horizontal="center"/>
    </xf>
    <xf numFmtId="2" fontId="4" fillId="3" borderId="1" xfId="0" applyNumberFormat="1" applyFont="1" applyFill="1" applyBorder="1" applyAlignment="1">
      <alignment horizontal="center"/>
    </xf>
    <xf numFmtId="0" fontId="4" fillId="0" borderId="8" xfId="0" applyFont="1" applyBorder="1" applyAlignment="1"/>
    <xf numFmtId="0" fontId="8" fillId="0" borderId="0" xfId="0" applyFont="1"/>
    <xf numFmtId="0" fontId="9" fillId="0" borderId="0" xfId="0" applyFont="1"/>
    <xf numFmtId="2" fontId="0" fillId="0" borderId="0" xfId="0" applyNumberFormat="1"/>
    <xf numFmtId="0" fontId="10" fillId="0" borderId="0" xfId="0" applyFont="1"/>
    <xf numFmtId="2" fontId="11" fillId="0" borderId="0" xfId="0" applyNumberFormat="1" applyFont="1"/>
    <xf numFmtId="2" fontId="4" fillId="3" borderId="0" xfId="0" applyNumberFormat="1" applyFont="1" applyFill="1" applyBorder="1" applyAlignment="1">
      <alignment horizontal="center"/>
    </xf>
    <xf numFmtId="3" fontId="0" fillId="0" borderId="0" xfId="0" applyNumberFormat="1"/>
    <xf numFmtId="164" fontId="0" fillId="0" borderId="0" xfId="0" applyNumberFormat="1"/>
    <xf numFmtId="2" fontId="0" fillId="4" borderId="6" xfId="0" applyNumberFormat="1" applyFill="1" applyBorder="1"/>
    <xf numFmtId="0" fontId="1" fillId="0" borderId="0" xfId="0" applyFont="1" applyAlignment="1">
      <alignment vertical="center" wrapText="1"/>
    </xf>
    <xf numFmtId="0" fontId="0" fillId="0" borderId="0" xfId="0" applyAlignment="1">
      <alignment wrapText="1"/>
    </xf>
    <xf numFmtId="0" fontId="4" fillId="0" borderId="0" xfId="0" applyFont="1" applyAlignment="1">
      <alignment horizontal="left" wrapText="1"/>
    </xf>
    <xf numFmtId="0" fontId="4" fillId="0" borderId="2" xfId="0" applyFont="1" applyBorder="1" applyAlignment="1">
      <alignment horizontal="left" wrapText="1"/>
    </xf>
    <xf numFmtId="0" fontId="0" fillId="0" borderId="0" xfId="0"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4"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Sheet1!$H$48</c:f>
              <c:numCache>
                <c:formatCode>0.00</c:formatCode>
                <c:ptCount val="1"/>
                <c:pt idx="0">
                  <c:v>0</c:v>
                </c:pt>
              </c:numCache>
            </c:numRef>
          </c:val>
          <c:extLst>
            <c:ext xmlns:c16="http://schemas.microsoft.com/office/drawing/2014/chart" uri="{C3380CC4-5D6E-409C-BE32-E72D297353CC}">
              <c16:uniqueId val="{00000000-0881-4D41-A09B-4919F8C716C0}"/>
            </c:ext>
          </c:extLst>
        </c:ser>
        <c:dLbls>
          <c:showLegendKey val="0"/>
          <c:showVal val="0"/>
          <c:showCatName val="0"/>
          <c:showSerName val="0"/>
          <c:showPercent val="0"/>
          <c:showBubbleSize val="0"/>
        </c:dLbls>
        <c:gapWidth val="219"/>
        <c:overlap val="-27"/>
        <c:axId val="322904736"/>
        <c:axId val="322905984"/>
      </c:barChart>
      <c:catAx>
        <c:axId val="3229047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905984"/>
        <c:crosses val="autoZero"/>
        <c:auto val="1"/>
        <c:lblAlgn val="ctr"/>
        <c:lblOffset val="100"/>
        <c:noMultiLvlLbl val="0"/>
      </c:catAx>
      <c:valAx>
        <c:axId val="322905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904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9091" cy="628402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workbookViewId="0">
      <selection activeCell="E59" sqref="E59"/>
    </sheetView>
  </sheetViews>
  <sheetFormatPr defaultRowHeight="30" customHeight="1" x14ac:dyDescent="0.25"/>
  <cols>
    <col min="1" max="1" width="18.5703125" customWidth="1"/>
    <col min="2" max="2" width="13.7109375" customWidth="1"/>
    <col min="3" max="3" width="11.140625" bestFit="1" customWidth="1"/>
    <col min="4" max="4" width="19.5703125" customWidth="1"/>
    <col min="5" max="5" width="13.7109375" customWidth="1"/>
    <col min="7" max="7" width="9.140625" customWidth="1"/>
  </cols>
  <sheetData>
    <row r="1" spans="1:5" ht="30" customHeight="1" x14ac:dyDescent="0.25">
      <c r="A1" s="1" t="s">
        <v>77</v>
      </c>
    </row>
    <row r="2" spans="1:5" ht="30" customHeight="1" x14ac:dyDescent="0.25">
      <c r="A2" s="26" t="s">
        <v>27</v>
      </c>
    </row>
    <row r="3" spans="1:5" ht="30" customHeight="1" x14ac:dyDescent="0.25">
      <c r="A3" s="34" t="s">
        <v>0</v>
      </c>
      <c r="B3" s="34" t="s">
        <v>1</v>
      </c>
      <c r="C3" s="6"/>
      <c r="D3" s="34" t="s">
        <v>2</v>
      </c>
      <c r="E3" s="34" t="s">
        <v>1</v>
      </c>
    </row>
    <row r="4" spans="1:5" ht="30" customHeight="1" x14ac:dyDescent="0.25">
      <c r="A4" s="34"/>
      <c r="B4" s="34"/>
      <c r="C4" s="6"/>
      <c r="D4" s="34"/>
      <c r="E4" s="34"/>
    </row>
    <row r="5" spans="1:5" ht="30" customHeight="1" x14ac:dyDescent="0.25">
      <c r="A5" s="4" t="s">
        <v>3</v>
      </c>
      <c r="D5" s="3" t="s">
        <v>60</v>
      </c>
    </row>
    <row r="6" spans="1:5" ht="30" customHeight="1" x14ac:dyDescent="0.25">
      <c r="A6" s="4" t="s">
        <v>4</v>
      </c>
      <c r="D6" s="3" t="s">
        <v>61</v>
      </c>
    </row>
    <row r="7" spans="1:5" ht="30" customHeight="1" x14ac:dyDescent="0.25">
      <c r="A7" s="4" t="s">
        <v>5</v>
      </c>
      <c r="D7" t="s">
        <v>25</v>
      </c>
    </row>
    <row r="8" spans="1:5" ht="30" customHeight="1" x14ac:dyDescent="0.25">
      <c r="A8" s="3" t="s">
        <v>16</v>
      </c>
      <c r="D8" t="s">
        <v>18</v>
      </c>
    </row>
    <row r="9" spans="1:5" ht="30" customHeight="1" x14ac:dyDescent="0.25">
      <c r="A9" s="3" t="s">
        <v>6</v>
      </c>
      <c r="D9" t="s">
        <v>76</v>
      </c>
    </row>
    <row r="10" spans="1:5" ht="30" customHeight="1" x14ac:dyDescent="0.25">
      <c r="A10" s="3" t="s">
        <v>7</v>
      </c>
      <c r="D10" t="s">
        <v>19</v>
      </c>
    </row>
    <row r="11" spans="1:5" ht="30" customHeight="1" x14ac:dyDescent="0.25">
      <c r="A11" s="4" t="s">
        <v>8</v>
      </c>
    </row>
    <row r="12" spans="1:5" ht="30" customHeight="1" x14ac:dyDescent="0.25">
      <c r="A12" s="4" t="s">
        <v>9</v>
      </c>
    </row>
    <row r="13" spans="1:5" ht="30" customHeight="1" x14ac:dyDescent="0.25">
      <c r="A13" s="4" t="s">
        <v>10</v>
      </c>
    </row>
    <row r="14" spans="1:5" ht="30" customHeight="1" x14ac:dyDescent="0.25">
      <c r="A14" s="3" t="s">
        <v>11</v>
      </c>
      <c r="D14" s="5" t="s">
        <v>20</v>
      </c>
      <c r="E14">
        <f>SUM(E5:E13)</f>
        <v>0</v>
      </c>
    </row>
    <row r="15" spans="1:5" ht="30" customHeight="1" x14ac:dyDescent="0.25">
      <c r="A15" s="4" t="s">
        <v>12</v>
      </c>
    </row>
    <row r="16" spans="1:5" ht="30" customHeight="1" x14ac:dyDescent="0.25">
      <c r="A16" s="3" t="s">
        <v>13</v>
      </c>
      <c r="D16" s="5" t="s">
        <v>21</v>
      </c>
    </row>
    <row r="17" spans="1:11" ht="30" customHeight="1" x14ac:dyDescent="0.25">
      <c r="A17" s="4" t="s">
        <v>14</v>
      </c>
      <c r="D17" s="5" t="s">
        <v>20</v>
      </c>
      <c r="E17">
        <f>E14</f>
        <v>0</v>
      </c>
    </row>
    <row r="18" spans="1:11" ht="30" customHeight="1" x14ac:dyDescent="0.25">
      <c r="A18" s="4" t="s">
        <v>26</v>
      </c>
      <c r="D18" s="5" t="s">
        <v>22</v>
      </c>
      <c r="E18">
        <f>B20</f>
        <v>0</v>
      </c>
    </row>
    <row r="19" spans="1:11" ht="30" customHeight="1" x14ac:dyDescent="0.25">
      <c r="A19" s="4" t="s">
        <v>15</v>
      </c>
    </row>
    <row r="20" spans="1:11" ht="30" customHeight="1" x14ac:dyDescent="0.25">
      <c r="A20" s="5" t="s">
        <v>17</v>
      </c>
      <c r="B20">
        <f>SUM(B5:B19)</f>
        <v>0</v>
      </c>
      <c r="D20" s="5" t="s">
        <v>23</v>
      </c>
      <c r="E20">
        <f>E17-E18</f>
        <v>0</v>
      </c>
    </row>
    <row r="22" spans="1:11" ht="30" customHeight="1" x14ac:dyDescent="0.25">
      <c r="A22" s="35" t="s">
        <v>24</v>
      </c>
      <c r="B22" s="35"/>
      <c r="C22" s="35"/>
      <c r="D22" s="35"/>
      <c r="E22" s="35"/>
      <c r="F22" s="3"/>
    </row>
    <row r="24" spans="1:11" ht="30" customHeight="1" x14ac:dyDescent="0.25">
      <c r="A24" s="26" t="s">
        <v>28</v>
      </c>
    </row>
    <row r="25" spans="1:11" ht="30" customHeight="1" x14ac:dyDescent="0.25">
      <c r="A25" s="7" t="s">
        <v>29</v>
      </c>
    </row>
    <row r="26" spans="1:11" ht="30" customHeight="1" x14ac:dyDescent="0.25">
      <c r="A26" s="8"/>
      <c r="B26" s="9" t="s">
        <v>74</v>
      </c>
      <c r="K26" s="10">
        <v>0</v>
      </c>
    </row>
    <row r="27" spans="1:11" ht="30" customHeight="1" x14ac:dyDescent="0.25">
      <c r="A27" s="11"/>
      <c r="B27" s="36" t="s">
        <v>47</v>
      </c>
      <c r="C27" s="36"/>
      <c r="D27" s="36"/>
      <c r="E27" s="36"/>
      <c r="F27" s="36"/>
      <c r="G27" s="36"/>
      <c r="H27" s="36"/>
      <c r="I27" s="36"/>
      <c r="J27" s="37"/>
      <c r="K27" s="12">
        <v>0</v>
      </c>
    </row>
    <row r="28" spans="1:11" ht="30" customHeight="1" x14ac:dyDescent="0.25">
      <c r="A28" s="13"/>
      <c r="B28" s="9" t="s">
        <v>30</v>
      </c>
      <c r="K28" s="12">
        <v>0</v>
      </c>
    </row>
    <row r="29" spans="1:11" ht="30" customHeight="1" x14ac:dyDescent="0.25">
      <c r="B29" s="25" t="s">
        <v>69</v>
      </c>
      <c r="K29" t="e">
        <f>K26/K28</f>
        <v>#DIV/0!</v>
      </c>
    </row>
    <row r="30" spans="1:11" ht="30" customHeight="1" x14ac:dyDescent="0.25">
      <c r="A30" s="7" t="s">
        <v>68</v>
      </c>
    </row>
    <row r="31" spans="1:11" ht="30" customHeight="1" x14ac:dyDescent="0.25">
      <c r="A31" s="8" t="s">
        <v>31</v>
      </c>
      <c r="B31" s="9" t="s">
        <v>78</v>
      </c>
      <c r="K31" s="10">
        <v>0</v>
      </c>
    </row>
    <row r="32" spans="1:11" ht="30" customHeight="1" x14ac:dyDescent="0.25">
      <c r="A32" s="8"/>
      <c r="B32" s="9" t="s">
        <v>32</v>
      </c>
      <c r="K32" s="10">
        <v>0</v>
      </c>
    </row>
    <row r="33" spans="1:11" ht="30" customHeight="1" x14ac:dyDescent="0.25">
      <c r="A33" s="8"/>
      <c r="B33" s="9" t="s">
        <v>33</v>
      </c>
      <c r="K33" s="10">
        <v>0</v>
      </c>
    </row>
    <row r="34" spans="1:11" ht="30" customHeight="1" x14ac:dyDescent="0.25">
      <c r="A34" s="8"/>
      <c r="B34" s="9" t="s">
        <v>34</v>
      </c>
      <c r="K34" s="10">
        <v>0</v>
      </c>
    </row>
    <row r="35" spans="1:11" ht="30" customHeight="1" x14ac:dyDescent="0.25">
      <c r="A35" s="38" t="s">
        <v>79</v>
      </c>
      <c r="B35" s="38"/>
      <c r="C35" s="38"/>
      <c r="D35" s="38"/>
      <c r="E35" s="38"/>
      <c r="F35" s="38"/>
      <c r="G35" s="38"/>
      <c r="H35" s="38"/>
      <c r="I35" s="38"/>
      <c r="J35" s="38"/>
      <c r="K35" s="38"/>
    </row>
    <row r="36" spans="1:11" ht="30" customHeight="1" x14ac:dyDescent="0.25">
      <c r="A36" s="38" t="s">
        <v>35</v>
      </c>
      <c r="B36" s="38"/>
      <c r="C36" s="38"/>
      <c r="D36" s="38"/>
      <c r="E36" s="38"/>
      <c r="F36" s="38"/>
      <c r="G36" s="38"/>
      <c r="H36" s="38"/>
      <c r="I36" s="38"/>
      <c r="J36" s="38"/>
      <c r="K36" s="38"/>
    </row>
    <row r="37" spans="1:11" ht="30" customHeight="1" thickBot="1" x14ac:dyDescent="0.3"/>
    <row r="38" spans="1:11" ht="30" customHeight="1" thickBot="1" x14ac:dyDescent="0.3">
      <c r="H38" s="39" t="s">
        <v>36</v>
      </c>
      <c r="I38" s="40"/>
      <c r="J38" s="40"/>
      <c r="K38" s="41"/>
    </row>
    <row r="39" spans="1:11" ht="30" customHeight="1" thickBot="1" x14ac:dyDescent="0.3">
      <c r="A39" s="14" t="s">
        <v>48</v>
      </c>
      <c r="H39" s="15"/>
      <c r="I39" s="16" t="s">
        <v>37</v>
      </c>
      <c r="J39" s="16" t="s">
        <v>38</v>
      </c>
      <c r="K39" s="16" t="s">
        <v>39</v>
      </c>
    </row>
    <row r="40" spans="1:11" ht="30" customHeight="1" thickBot="1" x14ac:dyDescent="0.3">
      <c r="A40" s="17" t="s">
        <v>40</v>
      </c>
      <c r="B40" s="17"/>
      <c r="C40" s="17"/>
      <c r="D40" s="17"/>
      <c r="E40" s="17"/>
      <c r="F40" s="9"/>
      <c r="G40" s="9"/>
      <c r="H40" s="18">
        <f>IF(K26-K27=0, 0, K26*K27*0.06)/IF(K28=0, 1, K28)</f>
        <v>0</v>
      </c>
      <c r="I40" s="19" t="s">
        <v>41</v>
      </c>
      <c r="J40" s="20" t="s">
        <v>41</v>
      </c>
      <c r="K40" s="20" t="s">
        <v>41</v>
      </c>
    </row>
    <row r="41" spans="1:11" ht="30" customHeight="1" thickBot="1" x14ac:dyDescent="0.3">
      <c r="A41" s="21" t="s">
        <v>42</v>
      </c>
      <c r="B41" s="21"/>
      <c r="C41" s="21"/>
      <c r="D41" s="21"/>
      <c r="E41" s="21"/>
      <c r="F41" s="9"/>
      <c r="G41" s="9"/>
      <c r="H41" s="18">
        <f>(K26*K27*0.02893)/IF(K28=0, 1, K28)</f>
        <v>0</v>
      </c>
      <c r="I41" s="22">
        <f>H41*0.08</f>
        <v>0</v>
      </c>
      <c r="J41" s="23">
        <f>H41*0.08</f>
        <v>0</v>
      </c>
      <c r="K41" s="23">
        <f>H41*0.09</f>
        <v>0</v>
      </c>
    </row>
    <row r="42" spans="1:11" ht="30" customHeight="1" thickBot="1" x14ac:dyDescent="0.3">
      <c r="A42" s="42" t="s">
        <v>43</v>
      </c>
      <c r="B42" s="42"/>
      <c r="C42" s="42"/>
      <c r="D42" s="42"/>
      <c r="E42" s="42"/>
      <c r="F42" t="s">
        <v>31</v>
      </c>
      <c r="G42" t="s">
        <v>31</v>
      </c>
      <c r="H42" s="18">
        <f>IF(K31=0, 0, K31)/ IF(K28=0, 1,K28)</f>
        <v>0</v>
      </c>
      <c r="I42" s="19" t="s">
        <v>41</v>
      </c>
      <c r="J42" s="20">
        <f>H42*0.08</f>
        <v>0</v>
      </c>
      <c r="K42" s="20">
        <f>H42*0.09</f>
        <v>0</v>
      </c>
    </row>
    <row r="43" spans="1:11" ht="30" customHeight="1" thickBot="1" x14ac:dyDescent="0.3">
      <c r="A43" s="42" t="s">
        <v>44</v>
      </c>
      <c r="B43" s="42"/>
      <c r="C43" s="42"/>
      <c r="D43" s="42"/>
      <c r="E43" s="42"/>
      <c r="F43" t="s">
        <v>31</v>
      </c>
      <c r="G43" t="s">
        <v>31</v>
      </c>
      <c r="H43" s="18">
        <f>IF(K32=0, 0, K32)/ IF(K28=0, 1,K28)</f>
        <v>0</v>
      </c>
      <c r="I43" s="22">
        <f>H43*0.08</f>
        <v>0</v>
      </c>
      <c r="J43" s="23">
        <f>H43*0.08</f>
        <v>0</v>
      </c>
      <c r="K43" s="23">
        <f>H43*0.09</f>
        <v>0</v>
      </c>
    </row>
    <row r="44" spans="1:11" ht="30" customHeight="1" thickBot="1" x14ac:dyDescent="0.3">
      <c r="A44" s="42" t="s">
        <v>45</v>
      </c>
      <c r="B44" s="42"/>
      <c r="C44" s="42"/>
      <c r="D44" s="42"/>
      <c r="E44" s="42"/>
      <c r="F44" t="s">
        <v>31</v>
      </c>
      <c r="G44" t="s">
        <v>31</v>
      </c>
      <c r="H44" s="18">
        <f>IF(K33=0, 0, K33)/ IF(K28=0, 1,K28)</f>
        <v>0</v>
      </c>
      <c r="I44" s="22">
        <f>H44*0.08</f>
        <v>0</v>
      </c>
      <c r="J44" s="23">
        <f>H44*0.08</f>
        <v>0</v>
      </c>
      <c r="K44" s="23">
        <f>H44*0.09</f>
        <v>0</v>
      </c>
    </row>
    <row r="45" spans="1:11" ht="30" customHeight="1" thickBot="1" x14ac:dyDescent="0.3">
      <c r="A45" s="42" t="s">
        <v>46</v>
      </c>
      <c r="B45" s="42"/>
      <c r="C45" s="42"/>
      <c r="D45" s="42"/>
      <c r="E45" s="42"/>
      <c r="F45" s="17"/>
      <c r="G45" s="24"/>
      <c r="H45" s="18">
        <f>IF(K34=0, 0, K34)/ IF(K28=0, 1,K28)</f>
        <v>0</v>
      </c>
      <c r="I45" s="23">
        <f>H45*0.08</f>
        <v>0</v>
      </c>
      <c r="J45" s="23">
        <f>H45*0.08</f>
        <v>0</v>
      </c>
      <c r="K45" s="23">
        <f>H45*0.09</f>
        <v>0</v>
      </c>
    </row>
    <row r="46" spans="1:11" ht="30" customHeight="1" x14ac:dyDescent="0.25">
      <c r="A46" s="25"/>
    </row>
    <row r="47" spans="1:11" ht="30" customHeight="1" x14ac:dyDescent="0.25">
      <c r="A47" s="25" t="s">
        <v>58</v>
      </c>
      <c r="I47" s="27">
        <f>SUM(I40:I45)*K28</f>
        <v>0</v>
      </c>
      <c r="J47" s="27">
        <f>SUM(J40:J45)*K28</f>
        <v>0</v>
      </c>
      <c r="K47" s="30">
        <f>SUM(K40:K45)*K28</f>
        <v>0</v>
      </c>
    </row>
    <row r="48" spans="1:11" ht="30" customHeight="1" thickBot="1" x14ac:dyDescent="0.3">
      <c r="A48" s="25" t="s">
        <v>50</v>
      </c>
      <c r="H48" s="29">
        <f>SUM(H40:H45)*K28</f>
        <v>0</v>
      </c>
    </row>
    <row r="49" spans="1:15" ht="30" customHeight="1" thickBot="1" x14ac:dyDescent="0.3">
      <c r="A49" t="s">
        <v>62</v>
      </c>
      <c r="H49" s="33">
        <f>H48+J47</f>
        <v>0</v>
      </c>
      <c r="I49" s="2" t="s">
        <v>59</v>
      </c>
      <c r="J49" s="2"/>
      <c r="K49" s="2"/>
      <c r="L49" s="2"/>
      <c r="M49" s="2"/>
      <c r="N49" s="2"/>
      <c r="O49" s="2"/>
    </row>
    <row r="50" spans="1:15" ht="30" customHeight="1" x14ac:dyDescent="0.25">
      <c r="A50" s="26" t="s">
        <v>49</v>
      </c>
    </row>
    <row r="51" spans="1:15" ht="30" customHeight="1" x14ac:dyDescent="0.25">
      <c r="A51" s="35" t="s">
        <v>51</v>
      </c>
      <c r="B51" s="35"/>
      <c r="C51" s="35"/>
      <c r="D51" s="35"/>
      <c r="E51" s="35"/>
      <c r="F51" t="s">
        <v>56</v>
      </c>
      <c r="G51" s="35" t="s">
        <v>52</v>
      </c>
      <c r="H51" s="35"/>
      <c r="I51" s="35"/>
      <c r="J51" s="35"/>
      <c r="K51" s="35"/>
      <c r="L51" s="35"/>
      <c r="M51" s="35"/>
    </row>
    <row r="52" spans="1:15" ht="30" customHeight="1" x14ac:dyDescent="0.25">
      <c r="A52" s="28" t="s">
        <v>70</v>
      </c>
    </row>
    <row r="54" spans="1:15" ht="30" customHeight="1" x14ac:dyDescent="0.25">
      <c r="A54" t="s">
        <v>53</v>
      </c>
    </row>
    <row r="55" spans="1:15" ht="30" customHeight="1" x14ac:dyDescent="0.25">
      <c r="B55" t="s">
        <v>57</v>
      </c>
      <c r="D55" t="s">
        <v>71</v>
      </c>
    </row>
    <row r="56" spans="1:15" ht="30" customHeight="1" x14ac:dyDescent="0.25">
      <c r="A56" t="s">
        <v>72</v>
      </c>
      <c r="B56" s="10">
        <v>0</v>
      </c>
      <c r="D56">
        <f>B56*K28</f>
        <v>0</v>
      </c>
    </row>
    <row r="57" spans="1:15" ht="30" customHeight="1" x14ac:dyDescent="0.25">
      <c r="A57" t="s">
        <v>54</v>
      </c>
      <c r="B57" s="12">
        <v>0</v>
      </c>
      <c r="D57">
        <f>B57*K28</f>
        <v>0</v>
      </c>
      <c r="E57" t="s">
        <v>80</v>
      </c>
    </row>
    <row r="58" spans="1:15" ht="30" customHeight="1" x14ac:dyDescent="0.25">
      <c r="A58" t="s">
        <v>55</v>
      </c>
      <c r="B58" s="12">
        <v>0</v>
      </c>
      <c r="D58">
        <f>B58*K28</f>
        <v>0</v>
      </c>
      <c r="E58" t="s">
        <v>81</v>
      </c>
    </row>
    <row r="60" spans="1:15" ht="30" customHeight="1" x14ac:dyDescent="0.25">
      <c r="A60" t="s">
        <v>63</v>
      </c>
      <c r="D60">
        <f>SUM(D56:D58)</f>
        <v>0</v>
      </c>
    </row>
    <row r="62" spans="1:15" ht="30" customHeight="1" x14ac:dyDescent="0.25">
      <c r="A62" s="26" t="s">
        <v>75</v>
      </c>
    </row>
    <row r="63" spans="1:15" ht="30" customHeight="1" x14ac:dyDescent="0.25">
      <c r="A63" t="s">
        <v>64</v>
      </c>
      <c r="C63" s="31">
        <f>K26</f>
        <v>0</v>
      </c>
    </row>
    <row r="64" spans="1:15" ht="30" customHeight="1" x14ac:dyDescent="0.25">
      <c r="A64" t="s">
        <v>65</v>
      </c>
      <c r="C64" s="27">
        <f>H49</f>
        <v>0</v>
      </c>
    </row>
    <row r="65" spans="1:11" ht="30" customHeight="1" x14ac:dyDescent="0.25">
      <c r="A65" t="s">
        <v>66</v>
      </c>
      <c r="C65">
        <f>D60</f>
        <v>0</v>
      </c>
    </row>
    <row r="67" spans="1:11" ht="30" customHeight="1" x14ac:dyDescent="0.25">
      <c r="A67" t="s">
        <v>67</v>
      </c>
      <c r="C67" s="32">
        <f>C63-C64-C65</f>
        <v>0</v>
      </c>
    </row>
    <row r="69" spans="1:11" ht="30" customHeight="1" x14ac:dyDescent="0.25">
      <c r="A69" s="35" t="s">
        <v>73</v>
      </c>
      <c r="B69" s="35"/>
      <c r="C69" s="35"/>
      <c r="D69" s="35"/>
      <c r="E69" s="35"/>
      <c r="F69" s="35"/>
      <c r="G69" s="35"/>
      <c r="H69" s="35"/>
      <c r="I69" s="35"/>
      <c r="J69" s="35"/>
      <c r="K69" s="35"/>
    </row>
    <row r="70" spans="1:11" ht="30" customHeight="1" x14ac:dyDescent="0.25">
      <c r="A70" s="35"/>
      <c r="B70" s="35"/>
      <c r="C70" s="35"/>
      <c r="D70" s="35"/>
      <c r="E70" s="35"/>
      <c r="F70" s="35"/>
      <c r="G70" s="35"/>
      <c r="H70" s="35"/>
      <c r="I70" s="35"/>
      <c r="J70" s="35"/>
      <c r="K70" s="35"/>
    </row>
  </sheetData>
  <mergeCells count="16">
    <mergeCell ref="A69:K70"/>
    <mergeCell ref="A45:E45"/>
    <mergeCell ref="A35:K35"/>
    <mergeCell ref="A51:E51"/>
    <mergeCell ref="G51:M51"/>
    <mergeCell ref="A44:E44"/>
    <mergeCell ref="B27:J27"/>
    <mergeCell ref="A36:K36"/>
    <mergeCell ref="H38:K38"/>
    <mergeCell ref="A42:E42"/>
    <mergeCell ref="A43:E43"/>
    <mergeCell ref="A3:A4"/>
    <mergeCell ref="B3:B4"/>
    <mergeCell ref="D3:D4"/>
    <mergeCell ref="E3:E4"/>
    <mergeCell ref="A22:E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Sheet1</vt:lpstr>
      <vt:lpstr>Chart1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Hanley, Adam</dc:creator>
  <cp:lastModifiedBy>Hanley, Adam</cp:lastModifiedBy>
  <dcterms:created xsi:type="dcterms:W3CDTF">2018-06-18T17:06:32Z</dcterms:created>
  <dcterms:modified xsi:type="dcterms:W3CDTF">2019-01-08T14:43:19Z</dcterms:modified>
</cp:coreProperties>
</file>